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florida-my.sharepoint.com/personal/tara_wade_ufl_edu/Documents/Projects/Extension-Other/2024-Cover Crops Webtools/"/>
    </mc:Choice>
  </mc:AlternateContent>
  <xr:revisionPtr revIDLastSave="0" documentId="8_{18A0CEC0-A435-463B-BAD1-5631567B41AE}" xr6:coauthVersionLast="47" xr6:coauthVersionMax="47" xr10:uidLastSave="{00000000-0000-0000-0000-000000000000}"/>
  <bookViews>
    <workbookView xWindow="-120" yWindow="-120" windowWidth="29040" windowHeight="15720" xr2:uid="{1D7D6723-B8F3-4D75-9A41-982D9259AD28}"/>
  </bookViews>
  <sheets>
    <sheet name="Step1-ReadMe" sheetId="4" r:id="rId1"/>
    <sheet name="Step 2-Cover Crop Budget" sheetId="2" r:id="rId2"/>
    <sheet name="Step 3- Your selections" sheetId="5" r:id="rId3"/>
    <sheet name="Step 4-Output"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2" l="1"/>
  <c r="E7" i="2"/>
  <c r="E9" i="2"/>
  <c r="E10" i="2"/>
  <c r="C26" i="5"/>
  <c r="D8" i="1" s="1"/>
  <c r="C21" i="5"/>
  <c r="D21" i="5" s="1"/>
  <c r="E21" i="5" s="1"/>
  <c r="F21" i="5" s="1"/>
  <c r="G21" i="5" s="1"/>
  <c r="D9" i="5"/>
  <c r="E9" i="5" s="1"/>
  <c r="H21" i="5" l="1"/>
  <c r="I21" i="5" s="1"/>
  <c r="J21" i="5" s="1"/>
  <c r="K21" i="5" s="1"/>
  <c r="L21" i="5" s="1"/>
  <c r="D26" i="5"/>
  <c r="E8" i="1" s="1"/>
  <c r="D7" i="1"/>
  <c r="E7" i="1"/>
  <c r="F9" i="5"/>
  <c r="E26" i="5" l="1"/>
  <c r="F26" i="5"/>
  <c r="F8" i="1"/>
  <c r="G9" i="5"/>
  <c r="F7" i="1"/>
  <c r="G26" i="5" l="1"/>
  <c r="G8" i="1"/>
  <c r="H9" i="5"/>
  <c r="G7" i="1"/>
  <c r="H26" i="5" l="1"/>
  <c r="H8" i="1"/>
  <c r="I9" i="5"/>
  <c r="H7" i="1"/>
  <c r="D9" i="1"/>
  <c r="I26" i="5" l="1"/>
  <c r="I8" i="1"/>
  <c r="J9" i="5"/>
  <c r="I7" i="1"/>
  <c r="E12" i="2"/>
  <c r="C10" i="5" s="1"/>
  <c r="D6" i="1" l="1"/>
  <c r="D10" i="1" s="1"/>
  <c r="D11" i="1" s="1"/>
  <c r="D12" i="1" s="1"/>
  <c r="D10" i="5"/>
  <c r="E6" i="1" s="1"/>
  <c r="J26" i="5"/>
  <c r="J8" i="1"/>
  <c r="K9" i="5"/>
  <c r="J7" i="1"/>
  <c r="E9" i="1"/>
  <c r="E10" i="5" l="1"/>
  <c r="F6" i="1" s="1"/>
  <c r="E10" i="1"/>
  <c r="E11" i="1" s="1"/>
  <c r="E12" i="1" s="1"/>
  <c r="K26" i="5"/>
  <c r="K8" i="1"/>
  <c r="L9" i="5"/>
  <c r="K7" i="1"/>
  <c r="F9" i="1"/>
  <c r="F10" i="5" l="1"/>
  <c r="G6" i="1" s="1"/>
  <c r="F10" i="1"/>
  <c r="F11" i="1" s="1"/>
  <c r="F12" i="1" s="1"/>
  <c r="L26" i="5"/>
  <c r="M8" i="1" s="1"/>
  <c r="L8" i="1"/>
  <c r="M7" i="1"/>
  <c r="L7" i="1"/>
  <c r="G9" i="1"/>
  <c r="G10" i="5" l="1"/>
  <c r="H6" i="1" s="1"/>
  <c r="G10" i="1"/>
  <c r="G11" i="1" s="1"/>
  <c r="G12" i="1" s="1"/>
  <c r="H9" i="1"/>
  <c r="H10" i="5" l="1"/>
  <c r="I6" i="1" s="1"/>
  <c r="H10" i="1"/>
  <c r="H11" i="1" s="1"/>
  <c r="H12" i="1" s="1"/>
  <c r="I9" i="1"/>
  <c r="I10" i="5" l="1"/>
  <c r="J6" i="1" s="1"/>
  <c r="I10" i="1"/>
  <c r="I11" i="1" s="1"/>
  <c r="I12" i="1" s="1"/>
  <c r="J9" i="1"/>
  <c r="J10" i="5" l="1"/>
  <c r="K6" i="1" s="1"/>
  <c r="J10" i="1"/>
  <c r="J11" i="1" s="1"/>
  <c r="J12" i="1" s="1"/>
  <c r="K9" i="1"/>
  <c r="K10" i="5" l="1"/>
  <c r="L6" i="1" s="1"/>
  <c r="K10" i="1"/>
  <c r="K11" i="1" s="1"/>
  <c r="K12" i="1" s="1"/>
  <c r="L9" i="1"/>
  <c r="L10" i="5" l="1"/>
  <c r="M6" i="1" s="1"/>
  <c r="L10" i="1"/>
  <c r="L11" i="1" s="1"/>
  <c r="L12" i="1" s="1"/>
  <c r="M9" i="1"/>
  <c r="M10" i="1" l="1"/>
  <c r="M11" i="1" s="1"/>
  <c r="M12" i="1" s="1"/>
</calcChain>
</file>

<file path=xl/sharedStrings.xml><?xml version="1.0" encoding="utf-8"?>
<sst xmlns="http://schemas.openxmlformats.org/spreadsheetml/2006/main" count="122" uniqueCount="94">
  <si>
    <t>About the Tool</t>
  </si>
  <si>
    <t>Worksheet Tabs</t>
  </si>
  <si>
    <t>Description</t>
  </si>
  <si>
    <t>Your selections</t>
  </si>
  <si>
    <t>Output</t>
  </si>
  <si>
    <t>Chakravarty, S. &amp; Wade, T. (2023). Cost Analysis of Using Cover Crops in Citrus Production. HortTechnology, 33(3), 278-285. https://doi.org/10.21273/HORTTECH05126-22</t>
  </si>
  <si>
    <t>Unit</t>
  </si>
  <si>
    <t>Year 2</t>
  </si>
  <si>
    <t>Year 3</t>
  </si>
  <si>
    <t>Year 4</t>
  </si>
  <si>
    <t>Year 5</t>
  </si>
  <si>
    <t>Year 6</t>
  </si>
  <si>
    <t>Year 7</t>
  </si>
  <si>
    <t>Year 8</t>
  </si>
  <si>
    <t>Year 9</t>
  </si>
  <si>
    <t>Year 10</t>
  </si>
  <si>
    <t>Expected production cost without cover crops</t>
  </si>
  <si>
    <t>$/acre</t>
  </si>
  <si>
    <t>boxes/acre</t>
  </si>
  <si>
    <t>lb solids/box</t>
  </si>
  <si>
    <t>Cover crop cost</t>
  </si>
  <si>
    <t>Row #</t>
  </si>
  <si>
    <t>Item</t>
  </si>
  <si>
    <t>Total Delivered-in Cost per acre with cover crops</t>
  </si>
  <si>
    <t>Cover crop effect: Total savings</t>
  </si>
  <si>
    <t>Total Delivered-in Cost per acre with cover crops net of savings</t>
  </si>
  <si>
    <t>Breakeven delivered-in price net of savings</t>
  </si>
  <si>
    <t>$/box</t>
  </si>
  <si>
    <t>Break-even delivered-in price per lb solids net of savings</t>
  </si>
  <si>
    <t>$/lb solids</t>
  </si>
  <si>
    <t>Costs</t>
  </si>
  <si>
    <t>Applications/ Year</t>
  </si>
  <si>
    <t>Cover crop cost items</t>
  </si>
  <si>
    <t>Other</t>
  </si>
  <si>
    <t>Total cost of cover crops</t>
  </si>
  <si>
    <t>Current year</t>
  </si>
  <si>
    <t>Current Year</t>
  </si>
  <si>
    <t>Expected Y-to-Y inflation</t>
  </si>
  <si>
    <t>%</t>
  </si>
  <si>
    <t>Expected fruit yield</t>
  </si>
  <si>
    <t>Expected fruit quality</t>
  </si>
  <si>
    <t>Expected Y-to-Y reduction in cover crop cost due to increased cover crop productivity.</t>
  </si>
  <si>
    <t># mows/year</t>
  </si>
  <si>
    <t>$/acre per application</t>
  </si>
  <si>
    <t>Total $/acre Current year</t>
  </si>
  <si>
    <t>Total $/acre Year 2</t>
  </si>
  <si>
    <t>Total $/acre Year 3</t>
  </si>
  <si>
    <t>Total $/acre Year 4</t>
  </si>
  <si>
    <t>Total $/acre Year 5</t>
  </si>
  <si>
    <t>Total $/acre Year 6</t>
  </si>
  <si>
    <t>Total $/acre Year 7</t>
  </si>
  <si>
    <t>Total $/acre Year 8</t>
  </si>
  <si>
    <t>Total $/acre Year 9</t>
  </si>
  <si>
    <t>Total $/acre Year 10</t>
  </si>
  <si>
    <t># herbicide applicatios/year in row middles</t>
  </si>
  <si>
    <t>Cover crop effect: Savings from reduced herbicide use in row middles</t>
  </si>
  <si>
    <t>Cover crop effect: Savings from reduced mowing in row middles</t>
  </si>
  <si>
    <t>SAVINGS</t>
  </si>
  <si>
    <t>Tara Wade and Shourish Chakravarty</t>
  </si>
  <si>
    <t>University of Florida- IFAS Food and Resource Economics Department  and University of Florida- IFAS Southwest Florida Research and Education Center</t>
  </si>
  <si>
    <t>Cover Crop Budget</t>
  </si>
  <si>
    <t>Singerman A. (2023). Cost of Production for processed oranges in southwest Florida in 2022/23. https://crec.ifas.ufl.edu/media/crecifasufledu/economics/2022_23_SW-Costs_20231114.pdf</t>
  </si>
  <si>
    <t>Resources:</t>
  </si>
  <si>
    <t>Articles</t>
  </si>
  <si>
    <t>Data</t>
  </si>
  <si>
    <t>FDOC Final Field Box Reports. https://fdocgrower.app.box.com/s/6ztwss8m7bkxmjsn4mq2trw19n0ev54j/folder/33385234028</t>
  </si>
  <si>
    <r>
      <rPr>
        <b/>
        <sz val="14"/>
        <color theme="4" tint="0.39997558519241921"/>
        <rFont val="Calibri"/>
        <family val="2"/>
        <scheme val="minor"/>
      </rPr>
      <t>Blue cells cannot be altered by the user. These cells are updated from other worksheets.</t>
    </r>
    <r>
      <rPr>
        <b/>
        <sz val="14"/>
        <color theme="1"/>
        <rFont val="Calibri"/>
        <family val="2"/>
        <scheme val="minor"/>
      </rPr>
      <t xml:space="preserve">
</t>
    </r>
    <r>
      <rPr>
        <b/>
        <sz val="14"/>
        <color rgb="FFFFC000"/>
        <rFont val="Calibri"/>
        <family val="2"/>
        <scheme val="minor"/>
      </rPr>
      <t>Use the orange cells to input your values. The support tool calculates break-even prices based on your inputs.</t>
    </r>
    <r>
      <rPr>
        <b/>
        <sz val="14"/>
        <color theme="1"/>
        <rFont val="Calibri"/>
        <family val="2"/>
        <scheme val="minor"/>
      </rPr>
      <t xml:space="preserve">
</t>
    </r>
    <r>
      <rPr>
        <b/>
        <sz val="14"/>
        <color theme="0"/>
        <rFont val="Calibri"/>
        <family val="2"/>
        <scheme val="minor"/>
      </rPr>
      <t>Current year refers to the year when cover crops are first adopted.</t>
    </r>
  </si>
  <si>
    <t>Cover Crop Cost and Savings Tool for Citrus Production-2024</t>
  </si>
  <si>
    <t>Note:</t>
  </si>
  <si>
    <t>This document was last updated in April 2024.</t>
  </si>
  <si>
    <t>Labor ($20/hr)</t>
  </si>
  <si>
    <t>Materials Cost/Acre</t>
  </si>
  <si>
    <t>Total Cost/Acre</t>
  </si>
  <si>
    <t>This workbook is a planning tool for citrus producers who are considering the use of cover crops or who are already using cover crops. The tool provides estimates for cover crops costs only and uses partial budget technique to assess how cover crops change production costs. It does not provide a budget for citrus production. It is best that users input values from their own production systems for more realistic estimates. We also recommend that you use the tool on a desktop computer. The values in the tool are representative of 2024 cover crop cost. The tool allows users to input cover crops input costs, conventional cost of production, and yield and provides a yearly estimates of costs, savings, and breakeven prices.</t>
  </si>
  <si>
    <t>Please note that the costs and savings estimates provided here are based on our cover crop budget which was created with input from growers. The budget is based on seeding cover crops twice per year. Benefits from cover crops take several years to accrue. The only observed benefits from year 1 would be savings from reduced mowing of the citrus row middles and reduced herbicide use for weed control in row middles. Cover crops compete with weeds in the citrus row middles and therefore reduce the need for additional mowing and herbicides for weed management. For this tool, we assume that cover crops are mowed 2 times per year and the residue is left on the row middles. In time, other benefits may come from reduced costs of cover crop applications. To account for this, the tool includes an expected year-to-year reduction in cover crop cost due to production efficiencies. Benefits will vary widely based on soil, management, weather, climate, and other factors. Users are encouraged to input their own estimates of savings (or cost reductions) to compare costs and benefits over time. A cover crop budget is presented in the 1st tab labeled, "Cover Crop Budget". The user can modify this budget.</t>
  </si>
  <si>
    <r>
      <rPr>
        <b/>
        <sz val="11"/>
        <color theme="1"/>
        <rFont val="Calibri"/>
        <family val="2"/>
        <scheme val="minor"/>
      </rPr>
      <t>This tab calculates the following items (table 5) over a 10-year period</t>
    </r>
    <r>
      <rPr>
        <sz val="11"/>
        <color theme="1"/>
        <rFont val="Calibri"/>
        <family val="2"/>
        <scheme val="minor"/>
      </rPr>
      <t>:
Row 1: Total Delivered-in Cost per acre with cover crops ($/acre)
Row 2: Cover crop effect: Savings from reduced mowing ($/acre)
Row 3: Cover crop effect: Savings from reduced herbicide use ($/acre)
Row 4: Cover crop effect: Total savings ($/acre)
Row 5: Total Delivered-in Cost per acre with cover crops net of savings ($/acre)
Row 6: Breakeven delivered-in price net of savings ($/box)
Row 7: Break-even delivered-in price per lb solids net of savings ($/lb solids)</t>
    </r>
  </si>
  <si>
    <t>Seeds ($1.56/lb)</t>
  </si>
  <si>
    <t>Fuel costs ($4/gal)</t>
  </si>
  <si>
    <t>Drill (rental $15/acre)</t>
  </si>
  <si>
    <r>
      <rPr>
        <b/>
        <sz val="11"/>
        <rFont val="Calibri"/>
        <family val="2"/>
        <scheme val="minor"/>
      </rPr>
      <t>In this tab, table 1 presents benchmark costs of costs of cover crop inputs in citrus production:</t>
    </r>
    <r>
      <rPr>
        <sz val="11"/>
        <rFont val="Calibri"/>
        <family val="2"/>
        <scheme val="minor"/>
      </rPr>
      <t xml:space="preserve">
• You can modify the application rates and the costs of the materials.
• The budget is an updated version of the budget presented in </t>
    </r>
    <r>
      <rPr>
        <u/>
        <sz val="11"/>
        <color theme="10"/>
        <rFont val="Calibri"/>
        <family val="2"/>
        <scheme val="minor"/>
      </rPr>
      <t>Chakravarty and Wade (2023)</t>
    </r>
    <r>
      <rPr>
        <sz val="11"/>
        <rFont val="Calibri"/>
        <family val="2"/>
        <scheme val="minor"/>
      </rPr>
      <t>. You may refer to the publication for the sources on input prices and the assumptions on application rates.</t>
    </r>
  </si>
  <si>
    <r>
      <rPr>
        <b/>
        <sz val="11"/>
        <color theme="1"/>
        <rFont val="Calibri"/>
        <family val="2"/>
        <scheme val="minor"/>
      </rPr>
      <t>In this tab there are 3 tables in which users can input their own data:</t>
    </r>
    <r>
      <rPr>
        <sz val="11"/>
        <color theme="1"/>
        <rFont val="Calibri"/>
        <family val="2"/>
        <scheme val="minor"/>
      </rPr>
      <t xml:space="preserve">
• Table 2: Enter your expected production cost of oranges (including cultural costs, interest costs, management costs, and taxes) in $/acre for the current year. The cover crop cost is the same as the one in the 'Cover Crop Budget' tab. You can also enter the expected year-to-year inflation rate for inputs and the year-to-year reduction in cover crop cost due to production efficiency. Next, please enter your expected yield in boxes/acre and expected fruit quality in lb solids/box by year.
• Table 3: This table calculates the costs of mowing in the row middles from year 1 through year 10. Enter the costs of your mowing operations of your grove row middles for the year prior to planting cover crops.
• Table 4: This table calculates the costs of herbicide use in the row middles from year 1 through year 10. Enter the costs of herbicide use in the row middles of your grove for the year prior to planting cover crops.</t>
    </r>
  </si>
  <si>
    <t>Table 4: Your herbicide application.</t>
  </si>
  <si>
    <t>Table3:  Your mowing operations.</t>
  </si>
  <si>
    <r>
      <rPr>
        <b/>
        <sz val="14"/>
        <color theme="4" tint="0.39997558519241921"/>
        <rFont val="Calibri"/>
        <family val="2"/>
        <scheme val="minor"/>
      </rPr>
      <t>Blue cells cannot be altered by the user. These cells are updated from other worksheets.</t>
    </r>
    <r>
      <rPr>
        <b/>
        <sz val="14"/>
        <color theme="1"/>
        <rFont val="Calibri"/>
        <family val="2"/>
        <scheme val="minor"/>
      </rPr>
      <t xml:space="preserve">
</t>
    </r>
    <r>
      <rPr>
        <b/>
        <sz val="14"/>
        <color rgb="FFFFC000"/>
        <rFont val="Calibri"/>
        <family val="2"/>
        <scheme val="minor"/>
      </rPr>
      <t>Use the orange cells to input your values.</t>
    </r>
  </si>
  <si>
    <t>Table 1: Cover Crops Costs: Year 1 or current year values</t>
  </si>
  <si>
    <t>This table presents benchmark costs of cover crop inputs in citrus production. The unit costs are given in parenthesis next to each input. You can modify the application rates and the materials cost. The total cost of cover crops will automatically update in  Table 2 of the Step 3 tab.</t>
  </si>
  <si>
    <t>Blue cells cannot be altered by the user. These cells are updated from other worksheets.</t>
  </si>
  <si>
    <t>Table 5: Output.</t>
  </si>
  <si>
    <t>Instructions: Please enter the mowing details of your grove row middles for the year prior to planting cover crops.</t>
  </si>
  <si>
    <t>Instructions: Please enter the details of herbicide use in the row middles of your grove for the year prior to planting cover crops</t>
  </si>
  <si>
    <t xml:space="preserve">This table calculates and presents break-even prices for oranges in terms of $/box and $/lb solids considering costs and savings from adopting cover crops in citrus row middles. It also shows the Delivered-in cost, and savings from using cover crops. </t>
  </si>
  <si>
    <t>The planning tool allows users to create 10-year costs and savings scenarios for cover crop adoption in orange production. Users are allowed to input data from year 1 (the current year) to year 10 and estimate costs and potential savings for each year. The tool calculates break-even prices for oranges in terms of $/box and $/lb. solids considering costs and savings from adopting cover crops in citrus row middles. Delivered-in cost includes Pick and Haul charges per box ($4.46/box) and Florida Department of Citrus (FDOC) assessment fee ($0.12/box) which are relevant for Valencia oranges (Singerman, 2023). You may compare the calculated breakeven prices to the price per box and price per pound solids from FDOC Final Field Box Reports. The link is given under Resources.</t>
  </si>
  <si>
    <t xml:space="preserve">Instructions: Please input the expected fruit production cost, yield, quality, and the expected year-to-year inflation rate and the expected rate of reduction in cover crop cost due to production efficiency. </t>
  </si>
  <si>
    <t>Table2:  Your operation costs,  fruit yield, and fruit 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</si>
</sst>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1"/>
      <color theme="1"/>
      <name val="Calibri"/>
      <family val="2"/>
      <scheme val="minor"/>
    </font>
    <font>
      <sz val="11"/>
      <color rgb="FFFF0000"/>
      <name val="Calibri"/>
      <family val="2"/>
      <scheme val="minor"/>
    </font>
    <font>
      <b/>
      <sz val="14"/>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sz val="24"/>
      <color theme="0"/>
      <name val="Calibri"/>
      <family val="2"/>
      <scheme val="minor"/>
    </font>
    <font>
      <u/>
      <sz val="24"/>
      <color theme="0"/>
      <name val="Calibri"/>
      <family val="2"/>
      <scheme val="minor"/>
    </font>
    <font>
      <b/>
      <sz val="18"/>
      <color theme="0"/>
      <name val="Calibri"/>
      <family val="2"/>
      <scheme val="minor"/>
    </font>
    <font>
      <sz val="14"/>
      <name val="Calibri"/>
      <family val="2"/>
      <scheme val="minor"/>
    </font>
    <font>
      <sz val="12"/>
      <name val="Calibri"/>
      <family val="2"/>
      <scheme val="minor"/>
    </font>
    <font>
      <b/>
      <sz val="12"/>
      <color rgb="FF000000"/>
      <name val="Calibri"/>
      <family val="2"/>
      <scheme val="minor"/>
    </font>
    <font>
      <b/>
      <sz val="14"/>
      <color theme="0"/>
      <name val="Calibri"/>
      <family val="2"/>
      <scheme val="minor"/>
    </font>
    <font>
      <b/>
      <sz val="14"/>
      <color theme="4" tint="0.39997558519241921"/>
      <name val="Calibri"/>
      <family val="2"/>
      <scheme val="minor"/>
    </font>
    <font>
      <b/>
      <sz val="14"/>
      <color rgb="FFFFC000"/>
      <name val="Calibri"/>
      <family val="2"/>
      <scheme val="minor"/>
    </font>
    <font>
      <sz val="14"/>
      <color theme="1"/>
      <name val="Calibri"/>
      <family val="2"/>
      <scheme val="minor"/>
    </font>
    <font>
      <b/>
      <sz val="14"/>
      <name val="Calibri"/>
      <family val="2"/>
      <scheme val="minor"/>
    </font>
    <font>
      <b/>
      <sz val="14"/>
      <color theme="3" tint="0.59999389629810485"/>
      <name val="Calibri"/>
      <family val="2"/>
      <scheme val="minor"/>
    </font>
    <font>
      <sz val="14"/>
      <color theme="0"/>
      <name val="Calibri"/>
      <family val="2"/>
      <scheme val="minor"/>
    </font>
    <font>
      <sz val="12"/>
      <color rgb="FFFF0000"/>
      <name val="Calibri"/>
      <family val="2"/>
      <scheme val="minor"/>
    </font>
    <font>
      <sz val="14"/>
      <color rgb="FFFF0000"/>
      <name val="Calibri"/>
      <family val="2"/>
      <scheme val="minor"/>
    </font>
    <font>
      <b/>
      <sz val="11"/>
      <name val="Calibri"/>
      <family val="2"/>
      <scheme val="minor"/>
    </font>
    <font>
      <u/>
      <sz val="11"/>
      <color theme="10"/>
      <name val="Calibri"/>
      <family val="2"/>
      <scheme val="minor"/>
    </font>
    <font>
      <b/>
      <sz val="12"/>
      <color theme="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
      <patternFill patternType="solid">
        <fgColor rgb="FF002060"/>
        <bgColor indexed="64"/>
      </patternFill>
    </fill>
    <fill>
      <patternFill patternType="solid">
        <fgColor theme="4" tint="-0.499984740745262"/>
        <bgColor indexed="64"/>
      </patternFill>
    </fill>
    <fill>
      <patternFill patternType="solid">
        <fgColor theme="4" tint="-0.249977111117893"/>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87">
    <xf numFmtId="0" fontId="0" fillId="0" borderId="0" xfId="0"/>
    <xf numFmtId="0" fontId="1" fillId="0" borderId="0" xfId="0" applyFont="1"/>
    <xf numFmtId="0" fontId="3" fillId="3" borderId="0" xfId="0" applyFont="1" applyFill="1" applyAlignment="1">
      <alignment vertical="top"/>
    </xf>
    <xf numFmtId="0" fontId="6" fillId="6" borderId="0" xfId="0" applyFont="1" applyFill="1" applyAlignment="1">
      <alignment vertical="center"/>
    </xf>
    <xf numFmtId="0" fontId="5" fillId="0" borderId="0" xfId="0" applyFont="1" applyAlignment="1">
      <alignment vertical="top" wrapText="1"/>
    </xf>
    <xf numFmtId="0" fontId="7" fillId="6" borderId="0" xfId="0" applyFont="1" applyFill="1" applyAlignment="1">
      <alignment vertical="center"/>
    </xf>
    <xf numFmtId="0" fontId="6" fillId="0" borderId="0" xfId="0" applyFont="1" applyAlignment="1">
      <alignment vertical="center"/>
    </xf>
    <xf numFmtId="0" fontId="8" fillId="2" borderId="0" xfId="0" applyFont="1" applyFill="1"/>
    <xf numFmtId="0" fontId="0" fillId="0" borderId="0" xfId="0" applyAlignment="1">
      <alignment vertical="top" wrapText="1"/>
    </xf>
    <xf numFmtId="0" fontId="7" fillId="0" borderId="0" xfId="0" applyFont="1" applyAlignment="1">
      <alignment vertical="center"/>
    </xf>
    <xf numFmtId="0" fontId="8" fillId="0" borderId="0" xfId="0" applyFont="1"/>
    <xf numFmtId="0" fontId="9" fillId="0" borderId="0" xfId="0" applyFont="1" applyAlignment="1">
      <alignment vertical="center"/>
    </xf>
    <xf numFmtId="0" fontId="9" fillId="0" borderId="0" xfId="0" applyFont="1"/>
    <xf numFmtId="0" fontId="9" fillId="6" borderId="0" xfId="0" applyFont="1" applyFill="1" applyAlignment="1">
      <alignment vertical="center"/>
    </xf>
    <xf numFmtId="0" fontId="8" fillId="6" borderId="0" xfId="0" applyFont="1" applyFill="1" applyAlignment="1">
      <alignment wrapText="1"/>
    </xf>
    <xf numFmtId="0" fontId="2" fillId="3" borderId="4" xfId="0" applyFont="1" applyFill="1" applyBorder="1" applyAlignment="1">
      <alignment horizontal="center" vertical="top"/>
    </xf>
    <xf numFmtId="0" fontId="2" fillId="3" borderId="1" xfId="0" applyFont="1" applyFill="1" applyBorder="1" applyAlignment="1">
      <alignment horizontal="center" vertical="top"/>
    </xf>
    <xf numFmtId="0" fontId="2" fillId="3" borderId="3" xfId="0" applyFont="1" applyFill="1" applyBorder="1" applyAlignment="1">
      <alignment horizontal="center" vertical="top"/>
    </xf>
    <xf numFmtId="0" fontId="2" fillId="3" borderId="3" xfId="0" applyFont="1" applyFill="1" applyBorder="1" applyAlignment="1">
      <alignment vertical="top" wrapText="1"/>
    </xf>
    <xf numFmtId="0" fontId="2" fillId="3" borderId="0" xfId="0" applyFont="1" applyFill="1" applyAlignment="1">
      <alignment vertical="top"/>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xf>
    <xf numFmtId="0" fontId="1" fillId="0" borderId="0" xfId="0" applyFont="1" applyAlignment="1">
      <alignment vertical="top" wrapText="1"/>
    </xf>
    <xf numFmtId="0" fontId="19" fillId="0" borderId="0" xfId="0" applyFont="1" applyAlignment="1">
      <alignment vertical="top" wrapText="1"/>
    </xf>
    <xf numFmtId="0" fontId="19" fillId="0" borderId="0" xfId="0" applyFont="1" applyAlignment="1">
      <alignment vertical="top"/>
    </xf>
    <xf numFmtId="164" fontId="12" fillId="4" borderId="3" xfId="0" applyNumberFormat="1" applyFont="1" applyFill="1" applyBorder="1" applyAlignment="1">
      <alignment vertical="top"/>
    </xf>
    <xf numFmtId="164" fontId="12" fillId="4" borderId="3" xfId="0" applyNumberFormat="1" applyFont="1" applyFill="1" applyBorder="1" applyAlignment="1">
      <alignment horizontal="right" vertical="top"/>
    </xf>
    <xf numFmtId="0" fontId="0" fillId="0" borderId="3" xfId="0" applyBorder="1" applyAlignment="1">
      <alignment vertical="top" wrapText="1"/>
    </xf>
    <xf numFmtId="0" fontId="4" fillId="0" borderId="3" xfId="0" applyFont="1" applyBorder="1" applyAlignment="1">
      <alignment vertical="top" wrapText="1"/>
    </xf>
    <xf numFmtId="0" fontId="11" fillId="0" borderId="3" xfId="0" applyFont="1" applyBorder="1" applyAlignment="1">
      <alignment wrapText="1"/>
    </xf>
    <xf numFmtId="0" fontId="10" fillId="0" borderId="3" xfId="0" applyFont="1" applyBorder="1" applyAlignment="1">
      <alignment wrapText="1"/>
    </xf>
    <xf numFmtId="0" fontId="22" fillId="0" borderId="3" xfId="1" applyBorder="1" applyAlignment="1">
      <alignment wrapText="1"/>
    </xf>
    <xf numFmtId="0" fontId="3" fillId="0" borderId="3" xfId="0" applyFont="1" applyBorder="1" applyAlignment="1">
      <alignment horizontal="center" vertical="center"/>
    </xf>
    <xf numFmtId="0" fontId="0" fillId="0" borderId="3" xfId="0" applyBorder="1" applyAlignment="1">
      <alignment wrapText="1"/>
    </xf>
    <xf numFmtId="0" fontId="21" fillId="0" borderId="0" xfId="0" applyFont="1"/>
    <xf numFmtId="0" fontId="3" fillId="0" borderId="0" xfId="0" applyFont="1"/>
    <xf numFmtId="0" fontId="4" fillId="0" borderId="0" xfId="0" applyFont="1"/>
    <xf numFmtId="0" fontId="2" fillId="3" borderId="3" xfId="0" applyFont="1" applyFill="1" applyBorder="1" applyAlignment="1">
      <alignment horizontal="center" vertical="top" wrapText="1"/>
    </xf>
    <xf numFmtId="0" fontId="2" fillId="3" borderId="3" xfId="0" applyFont="1" applyFill="1" applyBorder="1" applyAlignment="1">
      <alignment horizontal="left" vertical="top"/>
    </xf>
    <xf numFmtId="0" fontId="12" fillId="4" borderId="3" xfId="0" applyFont="1" applyFill="1" applyBorder="1" applyAlignment="1">
      <alignment horizontal="center" vertical="top"/>
    </xf>
    <xf numFmtId="0" fontId="18" fillId="4" borderId="3" xfId="0" applyFont="1" applyFill="1" applyBorder="1"/>
    <xf numFmtId="164" fontId="12" fillId="4" borderId="3" xfId="0" applyNumberFormat="1" applyFont="1" applyFill="1" applyBorder="1" applyAlignment="1">
      <alignment horizontal="center" vertical="top"/>
    </xf>
    <xf numFmtId="0" fontId="17" fillId="4" borderId="3" xfId="0" applyFont="1" applyFill="1" applyBorder="1" applyAlignment="1">
      <alignment horizontal="center" vertical="top"/>
    </xf>
    <xf numFmtId="0" fontId="0" fillId="3" borderId="0" xfId="0" applyFill="1"/>
    <xf numFmtId="0" fontId="2" fillId="0" borderId="0" xfId="0" applyFont="1" applyAlignment="1">
      <alignment vertical="top" wrapText="1"/>
    </xf>
    <xf numFmtId="0" fontId="0" fillId="0" borderId="0" xfId="0" applyAlignment="1">
      <alignment horizontal="left" vertical="top" wrapText="1"/>
    </xf>
    <xf numFmtId="0" fontId="12" fillId="4" borderId="0" xfId="0" applyFont="1" applyFill="1"/>
    <xf numFmtId="0" fontId="12" fillId="4" borderId="0" xfId="0" applyFont="1" applyFill="1" applyAlignment="1">
      <alignment vertical="top" wrapText="1"/>
    </xf>
    <xf numFmtId="0" fontId="15" fillId="0" borderId="0" xfId="0" applyFont="1"/>
    <xf numFmtId="0" fontId="15" fillId="0" borderId="0" xfId="0" applyFont="1" applyAlignment="1">
      <alignment horizontal="left" vertical="top"/>
    </xf>
    <xf numFmtId="164" fontId="16" fillId="2" borderId="3" xfId="0" applyNumberFormat="1" applyFont="1" applyFill="1" applyBorder="1" applyAlignment="1" applyProtection="1">
      <alignment horizontal="center" vertical="top"/>
      <protection locked="0"/>
    </xf>
    <xf numFmtId="164" fontId="2" fillId="2" borderId="3" xfId="0" applyNumberFormat="1" applyFont="1" applyFill="1" applyBorder="1" applyAlignment="1" applyProtection="1">
      <alignment vertical="top"/>
      <protection locked="0"/>
    </xf>
    <xf numFmtId="0" fontId="2" fillId="0" borderId="0" xfId="0" applyFont="1"/>
    <xf numFmtId="0" fontId="20" fillId="0" borderId="0" xfId="0" applyFont="1"/>
    <xf numFmtId="2" fontId="2" fillId="0" borderId="0" xfId="0" applyNumberFormat="1" applyFont="1"/>
    <xf numFmtId="0" fontId="2" fillId="3" borderId="5" xfId="0" applyFont="1" applyFill="1" applyBorder="1" applyAlignment="1">
      <alignment horizontal="center" vertical="top" wrapText="1"/>
    </xf>
    <xf numFmtId="0" fontId="15" fillId="4" borderId="0" xfId="0" applyFont="1" applyFill="1"/>
    <xf numFmtId="0" fontId="2" fillId="3" borderId="3" xfId="0" applyFont="1" applyFill="1" applyBorder="1" applyAlignment="1">
      <alignment wrapText="1"/>
    </xf>
    <xf numFmtId="0" fontId="2" fillId="3" borderId="4" xfId="0" applyFont="1" applyFill="1" applyBorder="1" applyAlignment="1">
      <alignment vertical="top"/>
    </xf>
    <xf numFmtId="164" fontId="12" fillId="4" borderId="2" xfId="0" applyNumberFormat="1" applyFont="1" applyFill="1" applyBorder="1" applyAlignment="1">
      <alignment vertical="top"/>
    </xf>
    <xf numFmtId="0" fontId="2" fillId="3" borderId="4" xfId="0" applyFont="1" applyFill="1" applyBorder="1"/>
    <xf numFmtId="164" fontId="12" fillId="4" borderId="8" xfId="0" applyNumberFormat="1" applyFont="1" applyFill="1" applyBorder="1" applyAlignment="1">
      <alignment vertical="top"/>
    </xf>
    <xf numFmtId="2" fontId="2" fillId="4" borderId="7" xfId="0" applyNumberFormat="1" applyFont="1" applyFill="1" applyBorder="1" applyAlignment="1">
      <alignment vertical="top"/>
    </xf>
    <xf numFmtId="2" fontId="2" fillId="4" borderId="8" xfId="0" applyNumberFormat="1" applyFont="1" applyFill="1" applyBorder="1" applyAlignment="1">
      <alignment vertical="top"/>
    </xf>
    <xf numFmtId="2" fontId="2" fillId="4" borderId="9" xfId="0" applyNumberFormat="1" applyFont="1" applyFill="1" applyBorder="1" applyAlignment="1">
      <alignment vertical="top"/>
    </xf>
    <xf numFmtId="2" fontId="2" fillId="4" borderId="10" xfId="0" applyNumberFormat="1" applyFont="1" applyFill="1" applyBorder="1" applyAlignment="1">
      <alignment vertical="top"/>
    </xf>
    <xf numFmtId="0" fontId="2" fillId="3" borderId="3" xfId="0" applyFont="1" applyFill="1" applyBorder="1"/>
    <xf numFmtId="2" fontId="2" fillId="0" borderId="0" xfId="0" applyNumberFormat="1" applyFont="1" applyAlignment="1">
      <alignment vertical="top"/>
    </xf>
    <xf numFmtId="0" fontId="12" fillId="5" borderId="11" xfId="0" applyFont="1" applyFill="1" applyBorder="1" applyAlignment="1">
      <alignment vertical="top" wrapText="1"/>
    </xf>
    <xf numFmtId="0" fontId="2" fillId="3" borderId="5" xfId="0" applyFont="1" applyFill="1" applyBorder="1" applyAlignment="1">
      <alignment vertical="top" wrapText="1"/>
    </xf>
    <xf numFmtId="2" fontId="2" fillId="3" borderId="5" xfId="0" applyNumberFormat="1" applyFont="1" applyFill="1" applyBorder="1" applyAlignment="1">
      <alignment vertical="top" wrapText="1"/>
    </xf>
    <xf numFmtId="9" fontId="2" fillId="2" borderId="3" xfId="0" applyNumberFormat="1" applyFont="1" applyFill="1" applyBorder="1" applyAlignment="1" applyProtection="1">
      <alignment horizontal="right" vertical="top"/>
      <protection locked="0"/>
    </xf>
    <xf numFmtId="2" fontId="2" fillId="2" borderId="3" xfId="0" applyNumberFormat="1" applyFont="1" applyFill="1" applyBorder="1" applyAlignment="1" applyProtection="1">
      <alignment vertical="top"/>
      <protection locked="0"/>
    </xf>
    <xf numFmtId="2" fontId="2" fillId="2" borderId="10" xfId="0" applyNumberFormat="1" applyFont="1" applyFill="1" applyBorder="1" applyAlignment="1" applyProtection="1">
      <alignment vertical="top"/>
      <protection locked="0"/>
    </xf>
    <xf numFmtId="2" fontId="2" fillId="2" borderId="6" xfId="0" applyNumberFormat="1" applyFont="1" applyFill="1" applyBorder="1" applyAlignment="1" applyProtection="1">
      <alignment vertical="top"/>
      <protection locked="0"/>
    </xf>
    <xf numFmtId="2" fontId="2" fillId="2" borderId="2" xfId="0" applyNumberFormat="1" applyFont="1" applyFill="1" applyBorder="1" applyAlignment="1" applyProtection="1">
      <alignment vertical="top"/>
      <protection locked="0"/>
    </xf>
    <xf numFmtId="0" fontId="2" fillId="2" borderId="3" xfId="0" applyFont="1" applyFill="1" applyBorder="1" applyProtection="1">
      <protection locked="0"/>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left" vertical="top"/>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4" borderId="0" xfId="0" applyFont="1" applyFill="1" applyAlignment="1">
      <alignment horizontal="left" vertical="top" wrapText="1"/>
    </xf>
    <xf numFmtId="0" fontId="23" fillId="4" borderId="9" xfId="0" applyFont="1" applyFill="1" applyBorder="1" applyAlignment="1">
      <alignment horizontal="left" vertical="top" wrapText="1"/>
    </xf>
    <xf numFmtId="0" fontId="12" fillId="4" borderId="9" xfId="0" applyFont="1" applyFill="1" applyBorder="1" applyAlignment="1">
      <alignment horizontal="left" vertical="top" wrapText="1"/>
    </xf>
    <xf numFmtId="0" fontId="13" fillId="4" borderId="0" xfId="0" applyFont="1" applyFill="1" applyAlignment="1">
      <alignment horizontal="left" vertical="top" wrapText="1"/>
    </xf>
    <xf numFmtId="0" fontId="12" fillId="4"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180975</xdr:rowOff>
    </xdr:from>
    <xdr:to>
      <xdr:col>1</xdr:col>
      <xdr:colOff>1048616</xdr:colOff>
      <xdr:row>2</xdr:row>
      <xdr:rowOff>170584</xdr:rowOff>
    </xdr:to>
    <xdr:pic>
      <xdr:nvPicPr>
        <xdr:cNvPr id="2" name="Picture 2">
          <a:extLst>
            <a:ext uri="{FF2B5EF4-FFF2-40B4-BE49-F238E27FC236}">
              <a16:creationId xmlns:a16="http://schemas.microsoft.com/office/drawing/2014/main" id="{D05E0FCD-A4D0-41E2-BC41-76DE28329D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5"/>
          <a:ext cx="2563091" cy="675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i.org/10.21273/HORTTECH05126-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F5CC-EE11-40B7-9397-B33063323BCB}">
  <dimension ref="A1:J26"/>
  <sheetViews>
    <sheetView showGridLines="0" tabSelected="1" zoomScale="88" zoomScaleNormal="100" workbookViewId="0">
      <selection activeCell="A5" sqref="A5"/>
    </sheetView>
  </sheetViews>
  <sheetFormatPr defaultRowHeight="15" x14ac:dyDescent="0.25"/>
  <cols>
    <col min="1" max="1" width="24.5703125" customWidth="1"/>
    <col min="2" max="2" width="128.85546875" customWidth="1"/>
    <col min="3" max="3" width="91.42578125" customWidth="1"/>
  </cols>
  <sheetData>
    <row r="1" spans="1:10" ht="27" customHeight="1" x14ac:dyDescent="0.25"/>
    <row r="2" spans="1:10" ht="27" customHeight="1" x14ac:dyDescent="0.25"/>
    <row r="3" spans="1:10" ht="27" customHeight="1" x14ac:dyDescent="0.25"/>
    <row r="4" spans="1:10" ht="29.25" customHeight="1" x14ac:dyDescent="0.25">
      <c r="A4" s="3"/>
      <c r="B4" s="5" t="s">
        <v>67</v>
      </c>
      <c r="C4" s="9"/>
      <c r="D4" s="6"/>
      <c r="E4" s="6"/>
      <c r="F4" s="6"/>
      <c r="G4" s="6"/>
      <c r="H4" s="6"/>
      <c r="I4" s="6"/>
      <c r="J4" s="6"/>
    </row>
    <row r="5" spans="1:10" s="12" customFormat="1" ht="29.25" customHeight="1" x14ac:dyDescent="0.3">
      <c r="A5" s="11"/>
      <c r="B5" s="29" t="s">
        <v>58</v>
      </c>
      <c r="C5" s="11"/>
      <c r="D5" s="11"/>
      <c r="E5" s="11"/>
      <c r="F5" s="11"/>
      <c r="G5" s="11"/>
      <c r="H5" s="11"/>
      <c r="I5" s="11"/>
      <c r="J5" s="11"/>
    </row>
    <row r="6" spans="1:10" s="12" customFormat="1" ht="32.25" customHeight="1" x14ac:dyDescent="0.3">
      <c r="A6" s="11"/>
      <c r="B6" s="30" t="s">
        <v>59</v>
      </c>
      <c r="C6" s="11"/>
      <c r="D6" s="11"/>
      <c r="E6" s="11"/>
      <c r="F6" s="11"/>
      <c r="G6" s="11"/>
      <c r="H6" s="11"/>
      <c r="I6" s="11"/>
      <c r="J6" s="11"/>
    </row>
    <row r="7" spans="1:10" s="12" customFormat="1" ht="32.25" customHeight="1" x14ac:dyDescent="0.35">
      <c r="A7" s="13"/>
      <c r="B7" s="14" t="s">
        <v>0</v>
      </c>
      <c r="C7" s="11"/>
      <c r="D7" s="11"/>
      <c r="E7" s="11"/>
      <c r="F7" s="11"/>
      <c r="G7" s="11"/>
      <c r="H7" s="11"/>
      <c r="I7" s="11"/>
      <c r="J7" s="11"/>
    </row>
    <row r="8" spans="1:10" ht="90" customHeight="1" x14ac:dyDescent="0.25">
      <c r="B8" s="27" t="s">
        <v>73</v>
      </c>
      <c r="C8" s="23"/>
      <c r="D8" s="4"/>
      <c r="E8" s="4"/>
      <c r="F8" s="4"/>
      <c r="G8" s="4"/>
      <c r="H8" s="4"/>
      <c r="I8" s="4"/>
      <c r="J8" s="4"/>
    </row>
    <row r="9" spans="1:10" ht="93" customHeight="1" x14ac:dyDescent="0.25">
      <c r="B9" s="27" t="s">
        <v>91</v>
      </c>
      <c r="C9" s="22"/>
    </row>
    <row r="10" spans="1:10" ht="141" customHeight="1" x14ac:dyDescent="0.25">
      <c r="B10" s="28" t="s">
        <v>74</v>
      </c>
      <c r="C10" s="22"/>
    </row>
    <row r="12" spans="1:10" ht="23.25" x14ac:dyDescent="0.35">
      <c r="A12" s="7" t="s">
        <v>1</v>
      </c>
      <c r="B12" s="7" t="s">
        <v>2</v>
      </c>
      <c r="C12" s="10"/>
    </row>
    <row r="13" spans="1:10" ht="60" x14ac:dyDescent="0.25">
      <c r="A13" s="32" t="s">
        <v>60</v>
      </c>
      <c r="B13" s="31" t="s">
        <v>79</v>
      </c>
      <c r="C13" s="22"/>
    </row>
    <row r="14" spans="1:10" ht="23.25" x14ac:dyDescent="0.35">
      <c r="A14" s="10"/>
      <c r="B14" s="10"/>
    </row>
    <row r="15" spans="1:10" ht="142.5" customHeight="1" x14ac:dyDescent="0.25">
      <c r="A15" s="32" t="s">
        <v>3</v>
      </c>
      <c r="B15" s="27" t="s">
        <v>80</v>
      </c>
      <c r="C15" s="22"/>
    </row>
    <row r="16" spans="1:10" x14ac:dyDescent="0.25">
      <c r="B16" s="8"/>
    </row>
    <row r="17" spans="1:3" ht="120" x14ac:dyDescent="0.25">
      <c r="A17" s="32" t="s">
        <v>4</v>
      </c>
      <c r="B17" s="33" t="s">
        <v>75</v>
      </c>
    </row>
    <row r="19" spans="1:3" x14ac:dyDescent="0.25">
      <c r="B19" s="34" t="s">
        <v>62</v>
      </c>
      <c r="C19" s="1"/>
    </row>
    <row r="20" spans="1:3" x14ac:dyDescent="0.25">
      <c r="B20" s="35" t="s">
        <v>63</v>
      </c>
    </row>
    <row r="21" spans="1:3" x14ac:dyDescent="0.25">
      <c r="B21" s="36" t="s">
        <v>5</v>
      </c>
    </row>
    <row r="22" spans="1:3" x14ac:dyDescent="0.25">
      <c r="B22" s="36" t="s">
        <v>61</v>
      </c>
    </row>
    <row r="23" spans="1:3" x14ac:dyDescent="0.25">
      <c r="B23" s="35" t="s">
        <v>64</v>
      </c>
    </row>
    <row r="24" spans="1:3" x14ac:dyDescent="0.25">
      <c r="B24" t="s">
        <v>65</v>
      </c>
    </row>
    <row r="25" spans="1:3" x14ac:dyDescent="0.25">
      <c r="B25" s="35" t="s">
        <v>68</v>
      </c>
    </row>
    <row r="26" spans="1:3" x14ac:dyDescent="0.25">
      <c r="B26" t="s">
        <v>69</v>
      </c>
    </row>
  </sheetData>
  <hyperlinks>
    <hyperlink ref="B13" r:id="rId1" display="https://doi.org/10.21273/HORTTECH05126-22" xr:uid="{A87F7E6C-2356-49F6-A3ED-EFFA2D008DDB}"/>
  </hyperlinks>
  <pageMargins left="0.7" right="0.7" top="0.75" bottom="0.75" header="0.3" footer="0.3"/>
  <pageSetup scale="65" orientation="landscape" r:id="rId2"/>
  <colBreaks count="1" manualBreakCount="1">
    <brk id="2" max="21"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00A37-C3F9-4EC3-9B69-5A0873732259}">
  <dimension ref="A1:H13"/>
  <sheetViews>
    <sheetView showGridLines="0" zoomScale="90" zoomScaleNormal="90" workbookViewId="0">
      <selection activeCell="V15" sqref="V15"/>
    </sheetView>
  </sheetViews>
  <sheetFormatPr defaultRowHeight="15" x14ac:dyDescent="0.25"/>
  <cols>
    <col min="1" max="1" width="6.85546875" customWidth="1"/>
    <col min="2" max="2" width="42.28515625" customWidth="1"/>
    <col min="3" max="5" width="16.28515625" customWidth="1"/>
    <col min="6" max="6" width="4.85546875" customWidth="1"/>
  </cols>
  <sheetData>
    <row r="1" spans="1:8" ht="62.25" customHeight="1" x14ac:dyDescent="0.25">
      <c r="A1" s="82" t="s">
        <v>83</v>
      </c>
      <c r="B1" s="82"/>
      <c r="C1" s="82"/>
      <c r="D1" s="44"/>
      <c r="E1" s="44"/>
    </row>
    <row r="2" spans="1:8" ht="21" customHeight="1" x14ac:dyDescent="0.25">
      <c r="A2" s="45"/>
      <c r="B2" s="45"/>
      <c r="C2" s="45"/>
    </row>
    <row r="3" spans="1:8" ht="15" customHeight="1" x14ac:dyDescent="0.3">
      <c r="A3" s="46" t="s">
        <v>84</v>
      </c>
      <c r="B3" s="47"/>
      <c r="C3" s="47"/>
      <c r="D3" s="47"/>
      <c r="E3" s="48"/>
    </row>
    <row r="4" spans="1:8" ht="64.5" customHeight="1" x14ac:dyDescent="0.3">
      <c r="A4" s="83" t="s">
        <v>85</v>
      </c>
      <c r="B4" s="83"/>
      <c r="C4" s="83"/>
      <c r="D4" s="83"/>
      <c r="E4" s="48"/>
    </row>
    <row r="5" spans="1:8" ht="39.75" customHeight="1" x14ac:dyDescent="0.25">
      <c r="A5" s="77" t="s">
        <v>30</v>
      </c>
      <c r="B5" s="78"/>
      <c r="C5" s="37" t="s">
        <v>31</v>
      </c>
      <c r="D5" s="37" t="s">
        <v>71</v>
      </c>
      <c r="E5" s="37" t="s">
        <v>72</v>
      </c>
      <c r="F5" s="43"/>
      <c r="H5" s="49"/>
    </row>
    <row r="6" spans="1:8" ht="21" customHeight="1" x14ac:dyDescent="0.25">
      <c r="A6" s="79" t="s">
        <v>32</v>
      </c>
      <c r="B6" s="80"/>
      <c r="C6" s="17"/>
      <c r="D6" s="17"/>
      <c r="E6" s="17"/>
      <c r="F6" s="43"/>
    </row>
    <row r="7" spans="1:8" ht="18.75" x14ac:dyDescent="0.25">
      <c r="A7" s="17">
        <v>1</v>
      </c>
      <c r="B7" s="38" t="s">
        <v>76</v>
      </c>
      <c r="C7" s="39">
        <v>2</v>
      </c>
      <c r="D7" s="50">
        <v>101.4</v>
      </c>
      <c r="E7" s="41">
        <f>D7*C7</f>
        <v>202.8</v>
      </c>
      <c r="F7" s="43"/>
    </row>
    <row r="8" spans="1:8" ht="18.75" x14ac:dyDescent="0.25">
      <c r="A8" s="17">
        <v>2</v>
      </c>
      <c r="B8" s="38" t="s">
        <v>77</v>
      </c>
      <c r="C8" s="39">
        <v>2</v>
      </c>
      <c r="D8" s="50">
        <v>2.7</v>
      </c>
      <c r="E8" s="41">
        <f>D8*C8</f>
        <v>5.4</v>
      </c>
      <c r="F8" s="43"/>
    </row>
    <row r="9" spans="1:8" ht="18.75" x14ac:dyDescent="0.25">
      <c r="A9" s="17">
        <v>3</v>
      </c>
      <c r="B9" s="38" t="s">
        <v>70</v>
      </c>
      <c r="C9" s="39">
        <v>2</v>
      </c>
      <c r="D9" s="50">
        <v>6</v>
      </c>
      <c r="E9" s="41">
        <f t="shared" ref="E9:E10" si="0">D9*C9</f>
        <v>12</v>
      </c>
      <c r="F9" s="43"/>
    </row>
    <row r="10" spans="1:8" ht="18.75" x14ac:dyDescent="0.25">
      <c r="A10" s="17">
        <v>4</v>
      </c>
      <c r="B10" s="38" t="s">
        <v>78</v>
      </c>
      <c r="C10" s="39">
        <v>2</v>
      </c>
      <c r="D10" s="50">
        <v>15</v>
      </c>
      <c r="E10" s="41">
        <f t="shared" si="0"/>
        <v>30</v>
      </c>
      <c r="F10" s="43"/>
    </row>
    <row r="11" spans="1:8" ht="18.75" x14ac:dyDescent="0.25">
      <c r="A11" s="17">
        <v>5</v>
      </c>
      <c r="B11" s="38" t="s">
        <v>33</v>
      </c>
      <c r="C11" s="39"/>
      <c r="D11" s="42"/>
      <c r="E11" s="41">
        <v>5</v>
      </c>
      <c r="F11" s="43"/>
    </row>
    <row r="12" spans="1:8" ht="18.75" x14ac:dyDescent="0.3">
      <c r="A12" s="81" t="s">
        <v>34</v>
      </c>
      <c r="B12" s="81"/>
      <c r="C12" s="40"/>
      <c r="D12" s="42"/>
      <c r="E12" s="41">
        <f>SUM(E7:E11)</f>
        <v>255.20000000000002</v>
      </c>
      <c r="F12" s="43"/>
    </row>
    <row r="13" spans="1:8" x14ac:dyDescent="0.25">
      <c r="A13" s="43"/>
      <c r="B13" s="43"/>
      <c r="C13" s="43"/>
      <c r="D13" s="43"/>
      <c r="E13" s="43"/>
      <c r="F13" s="43"/>
    </row>
  </sheetData>
  <sheetProtection sheet="1" objects="1" scenarios="1"/>
  <protectedRanges>
    <protectedRange sqref="D7:D10" name="Range1"/>
  </protectedRanges>
  <mergeCells count="5">
    <mergeCell ref="A5:B5"/>
    <mergeCell ref="A6:B6"/>
    <mergeCell ref="A12:B12"/>
    <mergeCell ref="A1:C1"/>
    <mergeCell ref="A4:D4"/>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3A56-2B21-4301-8168-34004A097522}">
  <dimension ref="A1:O27"/>
  <sheetViews>
    <sheetView showGridLines="0" zoomScale="80" zoomScaleNormal="80" zoomScaleSheetLayoutView="80" workbookViewId="0">
      <selection sqref="A1:E4"/>
    </sheetView>
  </sheetViews>
  <sheetFormatPr defaultRowHeight="18.75" x14ac:dyDescent="0.3"/>
  <cols>
    <col min="1" max="1" width="41.140625" style="48" customWidth="1"/>
    <col min="2" max="2" width="15.5703125" style="48" customWidth="1"/>
    <col min="3" max="3" width="15.140625" style="48" customWidth="1"/>
    <col min="4" max="12" width="13.85546875" style="48" customWidth="1"/>
    <col min="13" max="13" width="4.140625" style="48" customWidth="1"/>
    <col min="14" max="16384" width="9.140625" style="48"/>
  </cols>
  <sheetData>
    <row r="1" spans="1:15" ht="33.75" customHeight="1" x14ac:dyDescent="0.3">
      <c r="A1" s="82" t="s">
        <v>66</v>
      </c>
      <c r="B1" s="82"/>
      <c r="C1" s="82"/>
      <c r="D1" s="82"/>
      <c r="E1" s="82"/>
      <c r="F1" s="52"/>
      <c r="G1" s="52"/>
      <c r="O1" s="53"/>
    </row>
    <row r="2" spans="1:15" x14ac:dyDescent="0.3">
      <c r="A2" s="82"/>
      <c r="B2" s="82"/>
      <c r="C2" s="82"/>
      <c r="D2" s="82"/>
      <c r="E2" s="82"/>
      <c r="F2" s="52"/>
      <c r="G2" s="52"/>
    </row>
    <row r="3" spans="1:15" ht="23.25" customHeight="1" x14ac:dyDescent="0.3">
      <c r="A3" s="82"/>
      <c r="B3" s="82"/>
      <c r="C3" s="82"/>
      <c r="D3" s="82"/>
      <c r="E3" s="82"/>
      <c r="F3" s="52"/>
      <c r="G3" s="52"/>
      <c r="O3" s="53"/>
    </row>
    <row r="4" spans="1:15" ht="15" customHeight="1" x14ac:dyDescent="0.3">
      <c r="A4" s="82"/>
      <c r="B4" s="82"/>
      <c r="C4" s="82"/>
      <c r="D4" s="82"/>
      <c r="E4" s="82"/>
      <c r="F4" s="52"/>
      <c r="G4" s="52"/>
      <c r="O4" s="53"/>
    </row>
    <row r="5" spans="1:15" ht="15" customHeight="1" x14ac:dyDescent="0.3">
      <c r="A5" s="52"/>
      <c r="B5" s="52"/>
      <c r="C5" s="54"/>
      <c r="D5" s="52"/>
      <c r="E5" s="52"/>
      <c r="F5" s="52"/>
      <c r="G5" s="52"/>
      <c r="H5" s="44"/>
      <c r="I5" s="44"/>
      <c r="J5" s="44"/>
      <c r="K5" s="44"/>
      <c r="L5" s="44"/>
    </row>
    <row r="6" spans="1:15" ht="19.5" customHeight="1" x14ac:dyDescent="0.3">
      <c r="A6" s="84" t="s">
        <v>93</v>
      </c>
      <c r="B6" s="84"/>
      <c r="C6" s="84"/>
      <c r="D6" s="84"/>
      <c r="E6" s="84"/>
      <c r="F6" s="84"/>
    </row>
    <row r="7" spans="1:15" ht="44.25" customHeight="1" x14ac:dyDescent="0.3">
      <c r="A7" s="84" t="s">
        <v>92</v>
      </c>
      <c r="B7" s="84"/>
      <c r="C7" s="84"/>
      <c r="D7" s="84"/>
      <c r="E7" s="84"/>
      <c r="F7" s="84"/>
    </row>
    <row r="8" spans="1:15" ht="37.5" x14ac:dyDescent="0.3">
      <c r="A8" s="15"/>
      <c r="B8" s="16" t="s">
        <v>6</v>
      </c>
      <c r="C8" s="55" t="s">
        <v>35</v>
      </c>
      <c r="D8" s="17" t="s">
        <v>7</v>
      </c>
      <c r="E8" s="17" t="s">
        <v>8</v>
      </c>
      <c r="F8" s="17" t="s">
        <v>9</v>
      </c>
      <c r="G8" s="17" t="s">
        <v>10</v>
      </c>
      <c r="H8" s="17" t="s">
        <v>11</v>
      </c>
      <c r="I8" s="17" t="s">
        <v>12</v>
      </c>
      <c r="J8" s="17" t="s">
        <v>13</v>
      </c>
      <c r="K8" s="17" t="s">
        <v>14</v>
      </c>
      <c r="L8" s="17" t="s">
        <v>15</v>
      </c>
      <c r="M8" s="56"/>
      <c r="O8" s="53"/>
    </row>
    <row r="9" spans="1:15" ht="37.5" x14ac:dyDescent="0.3">
      <c r="A9" s="57" t="s">
        <v>16</v>
      </c>
      <c r="B9" s="58" t="s">
        <v>17</v>
      </c>
      <c r="C9" s="51">
        <v>1500</v>
      </c>
      <c r="D9" s="59">
        <f>C9*(1+$C11)</f>
        <v>1545</v>
      </c>
      <c r="E9" s="59">
        <f>D9*(1+$C11)</f>
        <v>1591.3500000000001</v>
      </c>
      <c r="F9" s="59">
        <f>E9*(1+$C11)</f>
        <v>1639.0905000000002</v>
      </c>
      <c r="G9" s="59">
        <f t="shared" ref="G9:L9" si="0">F9*(1+$C11)</f>
        <v>1688.2632150000004</v>
      </c>
      <c r="H9" s="59">
        <f t="shared" si="0"/>
        <v>1738.9111114500004</v>
      </c>
      <c r="I9" s="59">
        <f t="shared" si="0"/>
        <v>1791.0784447935005</v>
      </c>
      <c r="J9" s="59">
        <f t="shared" si="0"/>
        <v>1844.8107981373055</v>
      </c>
      <c r="K9" s="59">
        <f t="shared" si="0"/>
        <v>1900.1551220814247</v>
      </c>
      <c r="L9" s="59">
        <f t="shared" si="0"/>
        <v>1957.1597757438674</v>
      </c>
      <c r="M9" s="56"/>
    </row>
    <row r="10" spans="1:15" x14ac:dyDescent="0.3">
      <c r="A10" s="18" t="s">
        <v>20</v>
      </c>
      <c r="B10" s="60" t="s">
        <v>17</v>
      </c>
      <c r="C10" s="25">
        <f>'Step 2-Cover Crop Budget'!E12</f>
        <v>255.20000000000002</v>
      </c>
      <c r="D10" s="61">
        <f>C10+C10*$C11-C10*$C12</f>
        <v>257.75200000000001</v>
      </c>
      <c r="E10" s="61">
        <f t="shared" ref="E10:L10" si="1">D10+D10*$C11-D10*$C12</f>
        <v>260.32952</v>
      </c>
      <c r="F10" s="61">
        <f t="shared" si="1"/>
        <v>262.93281519999999</v>
      </c>
      <c r="G10" s="61">
        <f t="shared" si="1"/>
        <v>265.56214335200002</v>
      </c>
      <c r="H10" s="61">
        <f t="shared" si="1"/>
        <v>268.21776478552005</v>
      </c>
      <c r="I10" s="61">
        <f t="shared" si="1"/>
        <v>270.8999424333752</v>
      </c>
      <c r="J10" s="61">
        <f t="shared" si="1"/>
        <v>273.608941857709</v>
      </c>
      <c r="K10" s="61">
        <f t="shared" si="1"/>
        <v>276.34503127628614</v>
      </c>
      <c r="L10" s="61">
        <f t="shared" si="1"/>
        <v>279.10848158904901</v>
      </c>
      <c r="M10" s="56"/>
      <c r="O10" s="53"/>
    </row>
    <row r="11" spans="1:15" x14ac:dyDescent="0.3">
      <c r="A11" s="57" t="s">
        <v>37</v>
      </c>
      <c r="B11" s="58" t="s">
        <v>38</v>
      </c>
      <c r="C11" s="71">
        <v>0.03</v>
      </c>
      <c r="D11" s="62"/>
      <c r="E11" s="62"/>
      <c r="F11" s="62"/>
      <c r="G11" s="62"/>
      <c r="H11" s="62"/>
      <c r="I11" s="62"/>
      <c r="J11" s="62"/>
      <c r="K11" s="62"/>
      <c r="L11" s="63"/>
      <c r="M11" s="56"/>
    </row>
    <row r="12" spans="1:15" ht="57.75" customHeight="1" x14ac:dyDescent="0.3">
      <c r="A12" s="57" t="s">
        <v>41</v>
      </c>
      <c r="B12" s="58" t="s">
        <v>38</v>
      </c>
      <c r="C12" s="71">
        <v>0.02</v>
      </c>
      <c r="D12" s="64"/>
      <c r="E12" s="64"/>
      <c r="F12" s="64"/>
      <c r="G12" s="64"/>
      <c r="H12" s="64"/>
      <c r="I12" s="64"/>
      <c r="J12" s="64"/>
      <c r="K12" s="64"/>
      <c r="L12" s="65"/>
      <c r="M12" s="56"/>
    </row>
    <row r="13" spans="1:15" x14ac:dyDescent="0.3">
      <c r="A13" s="66" t="s">
        <v>39</v>
      </c>
      <c r="B13" s="58" t="s">
        <v>18</v>
      </c>
      <c r="C13" s="72">
        <v>100</v>
      </c>
      <c r="D13" s="73">
        <v>100</v>
      </c>
      <c r="E13" s="74">
        <v>100</v>
      </c>
      <c r="F13" s="74">
        <v>100</v>
      </c>
      <c r="G13" s="74">
        <v>100</v>
      </c>
      <c r="H13" s="74">
        <v>100</v>
      </c>
      <c r="I13" s="74">
        <v>100</v>
      </c>
      <c r="J13" s="74">
        <v>100</v>
      </c>
      <c r="K13" s="74">
        <v>100</v>
      </c>
      <c r="L13" s="74">
        <v>100</v>
      </c>
      <c r="M13" s="56"/>
    </row>
    <row r="14" spans="1:15" x14ac:dyDescent="0.3">
      <c r="A14" s="66" t="s">
        <v>40</v>
      </c>
      <c r="B14" s="58" t="s">
        <v>19</v>
      </c>
      <c r="C14" s="72">
        <v>5</v>
      </c>
      <c r="D14" s="75">
        <v>5</v>
      </c>
      <c r="E14" s="72">
        <v>5</v>
      </c>
      <c r="F14" s="72">
        <v>5</v>
      </c>
      <c r="G14" s="72">
        <v>5</v>
      </c>
      <c r="H14" s="72">
        <v>5</v>
      </c>
      <c r="I14" s="72">
        <v>5</v>
      </c>
      <c r="J14" s="72">
        <v>5</v>
      </c>
      <c r="K14" s="72">
        <v>5</v>
      </c>
      <c r="L14" s="72">
        <v>5</v>
      </c>
      <c r="M14" s="56"/>
    </row>
    <row r="15" spans="1:15" ht="19.5" thickBot="1" x14ac:dyDescent="0.35">
      <c r="A15" s="44"/>
      <c r="B15" s="52"/>
      <c r="C15" s="67"/>
      <c r="D15" s="67"/>
      <c r="E15" s="67"/>
      <c r="F15" s="67"/>
      <c r="G15" s="67"/>
      <c r="H15" s="67"/>
      <c r="I15" s="67"/>
      <c r="J15" s="67"/>
      <c r="K15" s="67"/>
      <c r="L15" s="67"/>
    </row>
    <row r="16" spans="1:15" ht="19.5" thickBot="1" x14ac:dyDescent="0.35">
      <c r="A16" s="68" t="s">
        <v>57</v>
      </c>
      <c r="B16" s="52"/>
      <c r="C16" s="67"/>
      <c r="D16" s="67"/>
      <c r="E16" s="67"/>
      <c r="F16" s="67"/>
      <c r="G16" s="67"/>
      <c r="H16" s="67"/>
      <c r="I16" s="67"/>
      <c r="J16" s="67"/>
      <c r="K16" s="67"/>
      <c r="L16" s="67"/>
    </row>
    <row r="17" spans="1:15" x14ac:dyDescent="0.3">
      <c r="A17" s="44"/>
      <c r="B17" s="52"/>
      <c r="C17" s="67"/>
      <c r="D17" s="67"/>
      <c r="E17" s="67"/>
      <c r="F17" s="67"/>
      <c r="G17" s="67"/>
      <c r="H17" s="67"/>
      <c r="I17" s="67"/>
      <c r="J17" s="67"/>
      <c r="K17" s="67"/>
      <c r="L17" s="67"/>
      <c r="O17" s="53"/>
    </row>
    <row r="18" spans="1:15" ht="20.25" customHeight="1" x14ac:dyDescent="0.3">
      <c r="A18" s="84" t="s">
        <v>82</v>
      </c>
      <c r="B18" s="84"/>
      <c r="C18" s="84"/>
      <c r="D18" s="84"/>
      <c r="E18" s="84"/>
      <c r="F18" s="84"/>
      <c r="G18" s="67"/>
      <c r="H18" s="67"/>
      <c r="I18" s="67"/>
      <c r="J18" s="67"/>
      <c r="K18" s="67"/>
      <c r="L18" s="67"/>
      <c r="O18" s="53"/>
    </row>
    <row r="19" spans="1:15" ht="39" customHeight="1" x14ac:dyDescent="0.3">
      <c r="A19" s="84" t="s">
        <v>88</v>
      </c>
      <c r="B19" s="84"/>
      <c r="C19" s="84"/>
      <c r="D19" s="84"/>
      <c r="E19" s="84"/>
      <c r="F19" s="84"/>
      <c r="G19" s="67"/>
      <c r="H19" s="67"/>
      <c r="I19" s="67"/>
      <c r="J19" s="67"/>
      <c r="K19" s="67"/>
      <c r="L19" s="67"/>
    </row>
    <row r="20" spans="1:15" ht="39" customHeight="1" x14ac:dyDescent="0.3">
      <c r="A20" s="69" t="s">
        <v>42</v>
      </c>
      <c r="B20" s="70" t="s">
        <v>43</v>
      </c>
      <c r="C20" s="70" t="s">
        <v>44</v>
      </c>
      <c r="D20" s="37" t="s">
        <v>45</v>
      </c>
      <c r="E20" s="37" t="s">
        <v>46</v>
      </c>
      <c r="F20" s="37" t="s">
        <v>47</v>
      </c>
      <c r="G20" s="37" t="s">
        <v>48</v>
      </c>
      <c r="H20" s="37" t="s">
        <v>49</v>
      </c>
      <c r="I20" s="37" t="s">
        <v>50</v>
      </c>
      <c r="J20" s="37" t="s">
        <v>51</v>
      </c>
      <c r="K20" s="37" t="s">
        <v>52</v>
      </c>
      <c r="L20" s="37" t="s">
        <v>53</v>
      </c>
      <c r="M20" s="56"/>
    </row>
    <row r="21" spans="1:15" x14ac:dyDescent="0.3">
      <c r="A21" s="76">
        <v>6</v>
      </c>
      <c r="B21" s="51">
        <v>20</v>
      </c>
      <c r="C21" s="25">
        <f>A21*B21</f>
        <v>120</v>
      </c>
      <c r="D21" s="59">
        <f>C21*(1+$C$11)</f>
        <v>123.60000000000001</v>
      </c>
      <c r="E21" s="59">
        <f t="shared" ref="E21:L21" si="2">D21*(1+$C$11)</f>
        <v>127.30800000000001</v>
      </c>
      <c r="F21" s="59">
        <f t="shared" si="2"/>
        <v>131.12724</v>
      </c>
      <c r="G21" s="59">
        <f t="shared" si="2"/>
        <v>135.06105719999999</v>
      </c>
      <c r="H21" s="59">
        <f>G21*(1+$C$11)</f>
        <v>139.112888916</v>
      </c>
      <c r="I21" s="59">
        <f t="shared" si="2"/>
        <v>143.28627558348001</v>
      </c>
      <c r="J21" s="59">
        <f t="shared" si="2"/>
        <v>147.58486385098442</v>
      </c>
      <c r="K21" s="59">
        <f t="shared" si="2"/>
        <v>152.01240976651397</v>
      </c>
      <c r="L21" s="59">
        <f t="shared" si="2"/>
        <v>156.57278205950939</v>
      </c>
      <c r="M21" s="56"/>
    </row>
    <row r="22" spans="1:15" x14ac:dyDescent="0.3">
      <c r="A22" s="44"/>
      <c r="B22" s="52"/>
      <c r="C22" s="67"/>
      <c r="D22" s="67"/>
      <c r="E22" s="67"/>
      <c r="F22" s="67"/>
      <c r="G22" s="67"/>
      <c r="H22" s="67"/>
      <c r="I22" s="67"/>
      <c r="J22" s="67"/>
      <c r="K22" s="67"/>
      <c r="L22" s="67"/>
    </row>
    <row r="23" spans="1:15" x14ac:dyDescent="0.3">
      <c r="A23" s="84" t="s">
        <v>81</v>
      </c>
      <c r="B23" s="84"/>
      <c r="C23" s="84"/>
      <c r="D23" s="84"/>
      <c r="E23" s="84"/>
      <c r="F23" s="84"/>
      <c r="G23" s="67"/>
      <c r="H23" s="67"/>
      <c r="I23" s="67"/>
      <c r="J23" s="67"/>
      <c r="K23" s="67"/>
      <c r="L23" s="67"/>
    </row>
    <row r="24" spans="1:15" ht="38.25" customHeight="1" x14ac:dyDescent="0.3">
      <c r="A24" s="84" t="s">
        <v>89</v>
      </c>
      <c r="B24" s="84"/>
      <c r="C24" s="84"/>
      <c r="D24" s="84"/>
      <c r="E24" s="84"/>
      <c r="F24" s="84"/>
      <c r="G24" s="67"/>
      <c r="H24" s="67"/>
      <c r="I24" s="67"/>
      <c r="J24" s="67"/>
      <c r="K24" s="67"/>
      <c r="L24" s="67"/>
    </row>
    <row r="25" spans="1:15" ht="56.25" x14ac:dyDescent="0.3">
      <c r="A25" s="69" t="s">
        <v>54</v>
      </c>
      <c r="B25" s="70" t="s">
        <v>43</v>
      </c>
      <c r="C25" s="70" t="s">
        <v>44</v>
      </c>
      <c r="D25" s="37" t="s">
        <v>45</v>
      </c>
      <c r="E25" s="37" t="s">
        <v>46</v>
      </c>
      <c r="F25" s="37" t="s">
        <v>47</v>
      </c>
      <c r="G25" s="37" t="s">
        <v>48</v>
      </c>
      <c r="H25" s="37" t="s">
        <v>49</v>
      </c>
      <c r="I25" s="37" t="s">
        <v>50</v>
      </c>
      <c r="J25" s="37" t="s">
        <v>51</v>
      </c>
      <c r="K25" s="37" t="s">
        <v>52</v>
      </c>
      <c r="L25" s="37" t="s">
        <v>53</v>
      </c>
      <c r="M25" s="56"/>
    </row>
    <row r="26" spans="1:15" x14ac:dyDescent="0.3">
      <c r="A26" s="76">
        <v>1</v>
      </c>
      <c r="B26" s="51">
        <v>50</v>
      </c>
      <c r="C26" s="25">
        <f>A26*B26</f>
        <v>50</v>
      </c>
      <c r="D26" s="59">
        <f>C26*(1+$C$11)</f>
        <v>51.5</v>
      </c>
      <c r="E26" s="59">
        <f t="shared" ref="E26:K26" si="3">D26*(1+$C$11)</f>
        <v>53.045000000000002</v>
      </c>
      <c r="F26" s="59">
        <f t="shared" si="3"/>
        <v>54.63635</v>
      </c>
      <c r="G26" s="59">
        <f t="shared" si="3"/>
        <v>56.275440500000002</v>
      </c>
      <c r="H26" s="59">
        <f t="shared" si="3"/>
        <v>57.963703715000001</v>
      </c>
      <c r="I26" s="59">
        <f t="shared" si="3"/>
        <v>59.702614826450002</v>
      </c>
      <c r="J26" s="59">
        <f t="shared" si="3"/>
        <v>61.493693271243501</v>
      </c>
      <c r="K26" s="59">
        <f t="shared" si="3"/>
        <v>63.338504069380811</v>
      </c>
      <c r="L26" s="59">
        <f>K26*(1+$C$11)</f>
        <v>65.238659191462233</v>
      </c>
      <c r="M26" s="56"/>
    </row>
    <row r="27" spans="1:15" x14ac:dyDescent="0.3">
      <c r="A27" s="44"/>
      <c r="B27" s="52"/>
      <c r="C27" s="67"/>
      <c r="D27" s="67"/>
      <c r="E27" s="67"/>
      <c r="F27" s="67"/>
      <c r="G27" s="67"/>
      <c r="H27" s="67"/>
      <c r="I27" s="67"/>
      <c r="J27" s="67"/>
      <c r="K27" s="67"/>
      <c r="L27" s="67"/>
    </row>
  </sheetData>
  <sheetProtection sheet="1" objects="1" scenarios="1"/>
  <mergeCells count="7">
    <mergeCell ref="A7:F7"/>
    <mergeCell ref="A19:F19"/>
    <mergeCell ref="A24:F24"/>
    <mergeCell ref="A1:E4"/>
    <mergeCell ref="A6:F6"/>
    <mergeCell ref="A18:F18"/>
    <mergeCell ref="A23:F23"/>
  </mergeCells>
  <dataValidations count="1">
    <dataValidation type="decimal" allowBlank="1" showInputMessage="1" showErrorMessage="1" sqref="C11:C12" xr:uid="{53FE53D1-B2F8-4C15-9C0F-39E827D36B64}">
      <formula1>0.01</formula1>
      <formula2>1</formula2>
    </dataValidation>
  </dataValidation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7E9B9-5239-4D85-9986-267C61FD50B1}">
  <dimension ref="A1:O14"/>
  <sheetViews>
    <sheetView showGridLines="0" zoomScale="90" zoomScaleNormal="90" workbookViewId="0">
      <selection sqref="A1:C1"/>
    </sheetView>
  </sheetViews>
  <sheetFormatPr defaultRowHeight="15" x14ac:dyDescent="0.25"/>
  <cols>
    <col min="1" max="1" width="9.28515625" bestFit="1" customWidth="1"/>
    <col min="2" max="2" width="35.42578125" customWidth="1"/>
    <col min="3" max="3" width="14.7109375" customWidth="1"/>
    <col min="4" max="13" width="12.7109375" bestFit="1" customWidth="1"/>
    <col min="17" max="17" width="38.140625" bestFit="1" customWidth="1"/>
  </cols>
  <sheetData>
    <row r="1" spans="1:15" ht="39.75" customHeight="1" x14ac:dyDescent="0.25">
      <c r="A1" s="85" t="s">
        <v>86</v>
      </c>
      <c r="B1" s="82"/>
      <c r="C1" s="82"/>
    </row>
    <row r="2" spans="1:15" x14ac:dyDescent="0.25">
      <c r="A2" s="2"/>
      <c r="B2" s="2"/>
      <c r="C2" s="2"/>
      <c r="D2" s="2"/>
      <c r="E2" s="2"/>
      <c r="F2" s="2"/>
      <c r="G2" s="2"/>
      <c r="H2" s="2"/>
      <c r="I2" s="2"/>
      <c r="J2" s="2"/>
      <c r="K2" s="2"/>
      <c r="L2" s="2"/>
      <c r="M2" s="2"/>
      <c r="N2" s="2"/>
    </row>
    <row r="3" spans="1:15" ht="18.75" customHeight="1" x14ac:dyDescent="0.25">
      <c r="A3" s="86" t="s">
        <v>87</v>
      </c>
      <c r="B3" s="86"/>
      <c r="C3" s="86"/>
      <c r="D3" s="86"/>
      <c r="E3" s="86"/>
      <c r="F3" s="86"/>
      <c r="G3" s="2"/>
      <c r="H3" s="2"/>
      <c r="I3" s="2"/>
      <c r="J3" s="2"/>
      <c r="K3" s="2"/>
      <c r="L3" s="2"/>
      <c r="M3" s="2"/>
      <c r="N3" s="2"/>
    </row>
    <row r="4" spans="1:15" ht="51" customHeight="1" x14ac:dyDescent="0.25">
      <c r="A4" s="83" t="s">
        <v>90</v>
      </c>
      <c r="B4" s="83"/>
      <c r="C4" s="83"/>
      <c r="D4" s="83"/>
      <c r="E4" s="83"/>
      <c r="F4" s="83"/>
      <c r="G4" s="19"/>
      <c r="H4" s="19"/>
      <c r="I4" s="19"/>
      <c r="J4" s="19"/>
      <c r="K4" s="19"/>
      <c r="L4" s="19"/>
      <c r="M4" s="19"/>
      <c r="N4" s="2"/>
    </row>
    <row r="5" spans="1:15" ht="37.5" x14ac:dyDescent="0.25">
      <c r="A5" s="17" t="s">
        <v>21</v>
      </c>
      <c r="B5" s="15" t="s">
        <v>22</v>
      </c>
      <c r="C5" s="16" t="s">
        <v>6</v>
      </c>
      <c r="D5" s="20" t="s">
        <v>36</v>
      </c>
      <c r="E5" s="16" t="s">
        <v>7</v>
      </c>
      <c r="F5" s="16" t="s">
        <v>8</v>
      </c>
      <c r="G5" s="16" t="s">
        <v>9</v>
      </c>
      <c r="H5" s="16" t="s">
        <v>10</v>
      </c>
      <c r="I5" s="16" t="s">
        <v>11</v>
      </c>
      <c r="J5" s="16" t="s">
        <v>12</v>
      </c>
      <c r="K5" s="16" t="s">
        <v>13</v>
      </c>
      <c r="L5" s="16" t="s">
        <v>14</v>
      </c>
      <c r="M5" s="21" t="s">
        <v>15</v>
      </c>
      <c r="N5" s="2"/>
      <c r="O5" s="24"/>
    </row>
    <row r="6" spans="1:15" ht="37.5" x14ac:dyDescent="0.25">
      <c r="A6" s="17">
        <v>1</v>
      </c>
      <c r="B6" s="18" t="s">
        <v>23</v>
      </c>
      <c r="C6" s="18" t="s">
        <v>17</v>
      </c>
      <c r="D6" s="25">
        <f>'Step 3- Your selections'!C9+(4.46+0.12)*'Step 3- Your selections'!C13+'Step 3- Your selections'!C10</f>
        <v>2213.1999999999998</v>
      </c>
      <c r="E6" s="25">
        <f>'Step 3- Your selections'!D9+(4.46+0.12)*'Step 3- Your selections'!D13+'Step 3- Your selections'!D10</f>
        <v>2260.752</v>
      </c>
      <c r="F6" s="25">
        <f>'Step 3- Your selections'!E9+(4.46+0.12)*'Step 3- Your selections'!E13+'Step 3- Your selections'!E10</f>
        <v>2309.6795200000006</v>
      </c>
      <c r="G6" s="25">
        <f>'Step 3- Your selections'!F9+(4.46+0.12)*'Step 3- Your selections'!F13+'Step 3- Your selections'!F10</f>
        <v>2360.0233152000001</v>
      </c>
      <c r="H6" s="25">
        <f>'Step 3- Your selections'!G9+(4.46+0.12)*'Step 3- Your selections'!G13+'Step 3- Your selections'!G10</f>
        <v>2411.8253583520004</v>
      </c>
      <c r="I6" s="25">
        <f>'Step 3- Your selections'!H9+(4.46+0.12)*'Step 3- Your selections'!H13+'Step 3- Your selections'!H10</f>
        <v>2465.1288762355202</v>
      </c>
      <c r="J6" s="25">
        <f>'Step 3- Your selections'!I9+(4.46+0.12)*'Step 3- Your selections'!I13+'Step 3- Your selections'!I10</f>
        <v>2519.9783872268754</v>
      </c>
      <c r="K6" s="25">
        <f>'Step 3- Your selections'!J9+(4.46+0.12)*'Step 3- Your selections'!J13+'Step 3- Your selections'!J10</f>
        <v>2576.4197399950144</v>
      </c>
      <c r="L6" s="25">
        <f>'Step 3- Your selections'!K9+(4.46+0.12)*'Step 3- Your selections'!K13+'Step 3- Your selections'!K10</f>
        <v>2634.5001533577106</v>
      </c>
      <c r="M6" s="25">
        <f>'Step 3- Your selections'!L9+(4.46+0.12)*'Step 3- Your selections'!L13+'Step 3- Your selections'!L10</f>
        <v>2694.2682573329166</v>
      </c>
      <c r="N6" s="2"/>
    </row>
    <row r="7" spans="1:15" ht="56.25" x14ac:dyDescent="0.25">
      <c r="A7" s="17">
        <v>2</v>
      </c>
      <c r="B7" s="18" t="s">
        <v>56</v>
      </c>
      <c r="C7" s="18" t="s">
        <v>17</v>
      </c>
      <c r="D7" s="26">
        <f>('Step 3- Your selections'!C21/'Step 3- Your selections'!$A21)*('Step 3- Your selections'!$A21-2)</f>
        <v>80</v>
      </c>
      <c r="E7" s="26">
        <f>('Step 3- Your selections'!D21/'Step 3- Your selections'!$A21)*('Step 3- Your selections'!$A21-2)</f>
        <v>82.4</v>
      </c>
      <c r="F7" s="26">
        <f>('Step 3- Your selections'!E21/'Step 3- Your selections'!$A21)*('Step 3- Your selections'!$A21-2)</f>
        <v>84.872</v>
      </c>
      <c r="G7" s="26">
        <f>('Step 3- Your selections'!F21/'Step 3- Your selections'!$A21)*('Step 3- Your selections'!$A21-2)</f>
        <v>87.41816</v>
      </c>
      <c r="H7" s="26">
        <f>('Step 3- Your selections'!G21/'Step 3- Your selections'!$A21)*('Step 3- Your selections'!$A21-2)</f>
        <v>90.0407048</v>
      </c>
      <c r="I7" s="26">
        <f>('Step 3- Your selections'!H21/'Step 3- Your selections'!$A21)*('Step 3- Your selections'!$A21-2)</f>
        <v>92.741925944000002</v>
      </c>
      <c r="J7" s="26">
        <f>('Step 3- Your selections'!I21/'Step 3- Your selections'!$A21)*('Step 3- Your selections'!$A21-2)</f>
        <v>95.524183722320004</v>
      </c>
      <c r="K7" s="26">
        <f>('Step 3- Your selections'!J21/'Step 3- Your selections'!$A21)*('Step 3- Your selections'!$A21-2)</f>
        <v>98.389909233989613</v>
      </c>
      <c r="L7" s="26">
        <f>('Step 3- Your selections'!K21/'Step 3- Your selections'!$A21)*('Step 3- Your selections'!$A21-2)</f>
        <v>101.34160651100932</v>
      </c>
      <c r="M7" s="26">
        <f>('Step 3- Your selections'!L21/'Step 3- Your selections'!$A21)*('Step 3- Your selections'!$A21-2)</f>
        <v>104.3818547063396</v>
      </c>
      <c r="N7" s="2"/>
    </row>
    <row r="8" spans="1:15" ht="59.25" customHeight="1" x14ac:dyDescent="0.25">
      <c r="A8" s="17">
        <v>3</v>
      </c>
      <c r="B8" s="18" t="s">
        <v>55</v>
      </c>
      <c r="C8" s="18" t="s">
        <v>17</v>
      </c>
      <c r="D8" s="25">
        <f>'Step 3- Your selections'!C26</f>
        <v>50</v>
      </c>
      <c r="E8" s="25">
        <f>'Step 3- Your selections'!D26</f>
        <v>51.5</v>
      </c>
      <c r="F8" s="25">
        <f>'Step 3- Your selections'!E26</f>
        <v>53.045000000000002</v>
      </c>
      <c r="G8" s="25">
        <f>'Step 3- Your selections'!F26</f>
        <v>54.63635</v>
      </c>
      <c r="H8" s="25">
        <f>'Step 3- Your selections'!G26</f>
        <v>56.275440500000002</v>
      </c>
      <c r="I8" s="25">
        <f>'Step 3- Your selections'!H26</f>
        <v>57.963703715000001</v>
      </c>
      <c r="J8" s="25">
        <f>'Step 3- Your selections'!I26</f>
        <v>59.702614826450002</v>
      </c>
      <c r="K8" s="25">
        <f>'Step 3- Your selections'!J26</f>
        <v>61.493693271243501</v>
      </c>
      <c r="L8" s="25">
        <f>'Step 3- Your selections'!K26</f>
        <v>63.338504069380811</v>
      </c>
      <c r="M8" s="25">
        <f>'Step 3- Your selections'!L26</f>
        <v>65.238659191462233</v>
      </c>
      <c r="N8" s="2"/>
    </row>
    <row r="9" spans="1:15" ht="37.5" x14ac:dyDescent="0.25">
      <c r="A9" s="17">
        <v>4</v>
      </c>
      <c r="B9" s="18" t="s">
        <v>24</v>
      </c>
      <c r="C9" s="18" t="s">
        <v>17</v>
      </c>
      <c r="D9" s="25">
        <f t="shared" ref="D9:M9" si="0">D7+D8</f>
        <v>130</v>
      </c>
      <c r="E9" s="25">
        <f t="shared" si="0"/>
        <v>133.9</v>
      </c>
      <c r="F9" s="25">
        <f t="shared" si="0"/>
        <v>137.917</v>
      </c>
      <c r="G9" s="25">
        <f t="shared" si="0"/>
        <v>142.05450999999999</v>
      </c>
      <c r="H9" s="25">
        <f t="shared" si="0"/>
        <v>146.31614530000002</v>
      </c>
      <c r="I9" s="25">
        <f t="shared" si="0"/>
        <v>150.70562965900001</v>
      </c>
      <c r="J9" s="25">
        <f t="shared" si="0"/>
        <v>155.22679854877001</v>
      </c>
      <c r="K9" s="25">
        <f t="shared" si="0"/>
        <v>159.88360250523311</v>
      </c>
      <c r="L9" s="25">
        <f t="shared" si="0"/>
        <v>164.68011058039014</v>
      </c>
      <c r="M9" s="25">
        <f t="shared" si="0"/>
        <v>169.62051389780183</v>
      </c>
      <c r="N9" s="2"/>
    </row>
    <row r="10" spans="1:15" ht="56.25" x14ac:dyDescent="0.25">
      <c r="A10" s="17">
        <v>5</v>
      </c>
      <c r="B10" s="18" t="s">
        <v>25</v>
      </c>
      <c r="C10" s="18" t="s">
        <v>17</v>
      </c>
      <c r="D10" s="25">
        <f>D6-D9</f>
        <v>2083.1999999999998</v>
      </c>
      <c r="E10" s="25">
        <f t="shared" ref="E10:M10" si="1">E6-E9</f>
        <v>2126.8519999999999</v>
      </c>
      <c r="F10" s="25">
        <f t="shared" si="1"/>
        <v>2171.7625200000007</v>
      </c>
      <c r="G10" s="25">
        <f t="shared" si="1"/>
        <v>2217.9688052000001</v>
      </c>
      <c r="H10" s="25">
        <f t="shared" si="1"/>
        <v>2265.5092130520006</v>
      </c>
      <c r="I10" s="25">
        <f t="shared" si="1"/>
        <v>2314.4232465765203</v>
      </c>
      <c r="J10" s="25">
        <f t="shared" si="1"/>
        <v>2364.7515886781052</v>
      </c>
      <c r="K10" s="25">
        <f t="shared" si="1"/>
        <v>2416.5361374897811</v>
      </c>
      <c r="L10" s="25">
        <f t="shared" si="1"/>
        <v>2469.8200427773204</v>
      </c>
      <c r="M10" s="25">
        <f t="shared" si="1"/>
        <v>2524.647743435115</v>
      </c>
      <c r="N10" s="2"/>
    </row>
    <row r="11" spans="1:15" ht="37.5" x14ac:dyDescent="0.25">
      <c r="A11" s="17">
        <v>6</v>
      </c>
      <c r="B11" s="18" t="s">
        <v>26</v>
      </c>
      <c r="C11" s="18" t="s">
        <v>27</v>
      </c>
      <c r="D11" s="25">
        <f>D10/'Step 3- Your selections'!C13</f>
        <v>20.831999999999997</v>
      </c>
      <c r="E11" s="25">
        <f>E10/'Step 3- Your selections'!D13</f>
        <v>21.268519999999999</v>
      </c>
      <c r="F11" s="25">
        <f>F10/'Step 3- Your selections'!E13</f>
        <v>21.717625200000008</v>
      </c>
      <c r="G11" s="25">
        <f>G10/'Step 3- Your selections'!F13</f>
        <v>22.179688052000003</v>
      </c>
      <c r="H11" s="25">
        <f>H10/'Step 3- Your selections'!G13</f>
        <v>22.655092130520007</v>
      </c>
      <c r="I11" s="25">
        <f>I10/'Step 3- Your selections'!H13</f>
        <v>23.144232465765203</v>
      </c>
      <c r="J11" s="25">
        <f>J10/'Step 3- Your selections'!I13</f>
        <v>23.647515886781051</v>
      </c>
      <c r="K11" s="25">
        <f>K10/'Step 3- Your selections'!J13</f>
        <v>24.165361374897813</v>
      </c>
      <c r="L11" s="25">
        <f>L10/'Step 3- Your selections'!K13</f>
        <v>24.698200427773205</v>
      </c>
      <c r="M11" s="25">
        <f>M10/'Step 3- Your selections'!L13</f>
        <v>25.246477434351149</v>
      </c>
      <c r="N11" s="2"/>
    </row>
    <row r="12" spans="1:15" ht="39" customHeight="1" x14ac:dyDescent="0.25">
      <c r="A12" s="17">
        <v>7</v>
      </c>
      <c r="B12" s="18" t="s">
        <v>28</v>
      </c>
      <c r="C12" s="18" t="s">
        <v>29</v>
      </c>
      <c r="D12" s="25">
        <f>D11/'Step 3- Your selections'!C14</f>
        <v>4.1663999999999994</v>
      </c>
      <c r="E12" s="25">
        <f>E11/'Step 3- Your selections'!D14</f>
        <v>4.2537039999999999</v>
      </c>
      <c r="F12" s="25">
        <f>F11/'Step 3- Your selections'!E14</f>
        <v>4.3435250400000012</v>
      </c>
      <c r="G12" s="25">
        <f>G11/'Step 3- Your selections'!F14</f>
        <v>4.4359376104000008</v>
      </c>
      <c r="H12" s="25">
        <f>H11/'Step 3- Your selections'!G14</f>
        <v>4.5310184261040014</v>
      </c>
      <c r="I12" s="25">
        <f>I11/'Step 3- Your selections'!H14</f>
        <v>4.6288464931530404</v>
      </c>
      <c r="J12" s="25">
        <f>J11/'Step 3- Your selections'!I14</f>
        <v>4.72950317735621</v>
      </c>
      <c r="K12" s="25">
        <f>K11/'Step 3- Your selections'!J14</f>
        <v>4.8330722749795623</v>
      </c>
      <c r="L12" s="25">
        <f>L11/'Step 3- Your selections'!K14</f>
        <v>4.9396400855546414</v>
      </c>
      <c r="M12" s="25">
        <f>M11/'Step 3- Your selections'!L14</f>
        <v>5.0492954868702302</v>
      </c>
      <c r="N12" s="2"/>
    </row>
    <row r="13" spans="1:15" x14ac:dyDescent="0.25">
      <c r="A13" s="2"/>
      <c r="B13" s="2"/>
      <c r="C13" s="2"/>
      <c r="D13" s="2"/>
      <c r="E13" s="2"/>
      <c r="F13" s="2"/>
      <c r="G13" s="2"/>
      <c r="H13" s="2"/>
      <c r="I13" s="2"/>
      <c r="J13" s="2"/>
      <c r="K13" s="2"/>
      <c r="L13" s="2"/>
      <c r="M13" s="2"/>
      <c r="N13" s="2"/>
    </row>
    <row r="14" spans="1:15" x14ac:dyDescent="0.25">
      <c r="A14" s="2"/>
      <c r="B14" s="2"/>
      <c r="C14" s="2"/>
      <c r="D14" s="2"/>
      <c r="E14" s="2"/>
      <c r="F14" s="2"/>
      <c r="G14" s="2"/>
      <c r="H14" s="2"/>
      <c r="I14" s="2"/>
      <c r="J14" s="2"/>
      <c r="K14" s="2"/>
      <c r="L14" s="2"/>
      <c r="M14" s="2"/>
      <c r="N14" s="2"/>
    </row>
  </sheetData>
  <sheetProtection sheet="1" objects="1" scenarios="1"/>
  <mergeCells count="3">
    <mergeCell ref="A1:C1"/>
    <mergeCell ref="A4:F4"/>
    <mergeCell ref="A3:F3"/>
  </mergeCells>
  <pageMargins left="0.7" right="0.7" top="0.75" bottom="0.75" header="0.3" footer="0.3"/>
  <pageSetup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bded51-cd2f-4da1-81cc-ad8d031edefc">
      <Terms xmlns="http://schemas.microsoft.com/office/infopath/2007/PartnerControls"/>
    </lcf76f155ced4ddcb4097134ff3c332f>
    <TaxCatchAll xmlns="570f6468-8915-4863-8a6e-4ca3290ed15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661CC29D22ED46B0B08DB2772105AF" ma:contentTypeVersion="17" ma:contentTypeDescription="Create a new document." ma:contentTypeScope="" ma:versionID="6532eb6e639ac92bdfd229bd69f66881">
  <xsd:schema xmlns:xsd="http://www.w3.org/2001/XMLSchema" xmlns:xs="http://www.w3.org/2001/XMLSchema" xmlns:p="http://schemas.microsoft.com/office/2006/metadata/properties" xmlns:ns2="4abded51-cd2f-4da1-81cc-ad8d031edefc" xmlns:ns3="570f6468-8915-4863-8a6e-4ca3290ed151" targetNamespace="http://schemas.microsoft.com/office/2006/metadata/properties" ma:root="true" ma:fieldsID="9db846b2878d54424f592bcbf360205c" ns2:_="" ns3:_="">
    <xsd:import namespace="4abded51-cd2f-4da1-81cc-ad8d031edefc"/>
    <xsd:import namespace="570f6468-8915-4863-8a6e-4ca3290ed1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bjectDetectorVersions"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ded51-cd2f-4da1-81cc-ad8d031ede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a0c477a-f09e-4137-8c49-77869fdcca9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0f6468-8915-4863-8a6e-4ca3290ed15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7169b5b-1dd4-4e2e-8735-724052bd8267}" ma:internalName="TaxCatchAll" ma:showField="CatchAllData" ma:web="570f6468-8915-4863-8a6e-4ca3290ed15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74506D-DAA2-44FE-A948-D35B1B0F56E8}">
  <ds:schemaRefs>
    <ds:schemaRef ds:uri="http://schemas.microsoft.com/sharepoint/v3/contenttype/forms"/>
  </ds:schemaRefs>
</ds:datastoreItem>
</file>

<file path=customXml/itemProps2.xml><?xml version="1.0" encoding="utf-8"?>
<ds:datastoreItem xmlns:ds="http://schemas.openxmlformats.org/officeDocument/2006/customXml" ds:itemID="{5A79872F-D4BC-4CC2-87C9-ABC2F36C74B9}">
  <ds:schemaRefs>
    <ds:schemaRef ds:uri="570f6468-8915-4863-8a6e-4ca3290ed151"/>
    <ds:schemaRef ds:uri="http://purl.org/dc/elements/1.1/"/>
    <ds:schemaRef ds:uri="http://purl.org/dc/dcmitype/"/>
    <ds:schemaRef ds:uri="http://schemas.openxmlformats.org/package/2006/metadata/core-properties"/>
    <ds:schemaRef ds:uri="http://schemas.microsoft.com/office/2006/documentManagement/types"/>
    <ds:schemaRef ds:uri="4abded51-cd2f-4da1-81cc-ad8d031edefc"/>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342CA3EC-2FA8-4291-A744-46852659A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ded51-cd2f-4da1-81cc-ad8d031edefc"/>
    <ds:schemaRef ds:uri="570f6468-8915-4863-8a6e-4ca3290ed1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Step1-ReadMe</vt:lpstr>
      <vt:lpstr>Step 2-Cover Crop Budget</vt:lpstr>
      <vt:lpstr>Step 3- Your selections</vt:lpstr>
      <vt:lpstr>Step 4-Output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Chakravarty,Shourish</dc:creator>
  <cp:keywords/>
  <dc:description/>
  <cp:lastModifiedBy>Wade,Tara R</cp:lastModifiedBy>
  <cp:revision/>
  <cp:lastPrinted>2024-03-25T16:18:43Z</cp:lastPrinted>
  <dcterms:created xsi:type="dcterms:W3CDTF">2023-09-27T16:06:37Z</dcterms:created>
  <dcterms:modified xsi:type="dcterms:W3CDTF">2024-05-16T19:15:01Z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0x010100D7661CC29D22ED46B0B08DB2772105AF</vt:lpwstr>
  </property>
  <property fmtid="{D5CDD505-2E9C-101B-9397-08002B2CF9AE}" pid="3" name="MediaServiceImageTags">
    <vt:lpwstr/>
  </property>
</Properties>
</file>